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ICITAÇÃO 2020\PREGÃO PRESENCIAL\00 2020- COLETA DE LIXO  GRUPOS A B e E\"/>
    </mc:Choice>
  </mc:AlternateContent>
  <xr:revisionPtr revIDLastSave="0" documentId="13_ncr:1_{696C62BB-2B08-4B8A-8CF3-F63A08C6BF4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" l="1"/>
  <c r="H13" i="1"/>
  <c r="J13" i="1" s="1"/>
  <c r="K13" i="1" s="1"/>
  <c r="J14" i="1" l="1"/>
  <c r="K14" i="1" s="1"/>
  <c r="M13" i="1"/>
  <c r="L13" i="1"/>
  <c r="P13" i="1" s="1"/>
  <c r="Q13" i="1" s="1"/>
  <c r="Q56" i="1"/>
  <c r="Q57" i="1" s="1"/>
  <c r="P48" i="1"/>
  <c r="Q48" i="1" s="1"/>
  <c r="Q47" i="1"/>
  <c r="N42" i="1"/>
  <c r="Q42" i="1" s="1"/>
  <c r="Q43" i="1" s="1"/>
  <c r="N37" i="1"/>
  <c r="Q37" i="1" s="1"/>
  <c r="Q38" i="1" s="1"/>
  <c r="N32" i="1"/>
  <c r="P32" i="1" s="1"/>
  <c r="Q32" i="1" s="1"/>
  <c r="Q33" i="1" s="1"/>
  <c r="N27" i="1"/>
  <c r="J26" i="1"/>
  <c r="N26" i="1" s="1"/>
  <c r="J25" i="1"/>
  <c r="N25" i="1" s="1"/>
  <c r="J24" i="1"/>
  <c r="N24" i="1" s="1"/>
  <c r="N23" i="1"/>
  <c r="J22" i="1"/>
  <c r="N22" i="1" s="1"/>
  <c r="J21" i="1"/>
  <c r="N21" i="1" s="1"/>
  <c r="J20" i="1"/>
  <c r="N20" i="1" s="1"/>
  <c r="N19" i="1"/>
  <c r="F15" i="1"/>
  <c r="P19" i="1" s="1"/>
  <c r="P20" i="1" s="1"/>
  <c r="P21" i="1" s="1"/>
  <c r="P22" i="1" s="1"/>
  <c r="P23" i="1" s="1"/>
  <c r="P24" i="1" s="1"/>
  <c r="P25" i="1" s="1"/>
  <c r="P26" i="1" s="1"/>
  <c r="P27" i="1" s="1"/>
  <c r="H12" i="1"/>
  <c r="L14" i="1" l="1"/>
  <c r="M14" i="1"/>
  <c r="P14" i="1" s="1"/>
  <c r="Q14" i="1" s="1"/>
  <c r="J11" i="1"/>
  <c r="K11" i="1" s="1"/>
  <c r="Q19" i="1"/>
  <c r="Q20" i="1"/>
  <c r="Q21" i="1"/>
  <c r="Q22" i="1"/>
  <c r="Q24" i="1"/>
  <c r="Q26" i="1"/>
  <c r="Q23" i="1"/>
  <c r="Q25" i="1"/>
  <c r="Q27" i="1"/>
  <c r="P49" i="1"/>
  <c r="J12" i="1"/>
  <c r="K12" i="1" s="1"/>
  <c r="L11" i="1" l="1"/>
  <c r="M11" i="1"/>
  <c r="M12" i="1"/>
  <c r="L12" i="1"/>
  <c r="P12" i="1" s="1"/>
  <c r="Q12" i="1" s="1"/>
  <c r="Q49" i="1"/>
  <c r="P50" i="1"/>
  <c r="Q28" i="1"/>
  <c r="P11" i="1" l="1"/>
  <c r="Q11" i="1" s="1"/>
  <c r="Q15" i="1" s="1"/>
  <c r="Q50" i="1"/>
  <c r="P51" i="1"/>
  <c r="Q51" i="1" s="1"/>
  <c r="Q52" i="1" l="1"/>
  <c r="Q59" i="1" s="1"/>
  <c r="N63" i="1" s="1"/>
  <c r="Q63" i="1" s="1"/>
  <c r="Q64" i="1" s="1"/>
  <c r="Q67" i="1" s="1"/>
  <c r="N71" i="1" l="1"/>
  <c r="Q71" i="1" s="1"/>
  <c r="Q72" i="1" s="1"/>
  <c r="Q75" i="1" s="1"/>
  <c r="N79" i="1" l="1"/>
  <c r="Q79" i="1" l="1"/>
  <c r="N80" i="1"/>
  <c r="Q80" i="1" l="1"/>
  <c r="N81" i="1"/>
  <c r="Q81" i="1" s="1"/>
  <c r="Q82" i="1" l="1"/>
  <c r="Q84" i="1" s="1"/>
</calcChain>
</file>

<file path=xl/sharedStrings.xml><?xml version="1.0" encoding="utf-8"?>
<sst xmlns="http://schemas.openxmlformats.org/spreadsheetml/2006/main" count="131" uniqueCount="100">
  <si>
    <t>PLANILHA DE CUSTOS SERV COLETA DE LIXO  DE SAÚDE</t>
  </si>
  <si>
    <t>1 - MÃO DE OBRA</t>
  </si>
  <si>
    <t>Função</t>
  </si>
  <si>
    <t>Trabalhadores</t>
  </si>
  <si>
    <t>Salario</t>
  </si>
  <si>
    <t>Insalubridade</t>
  </si>
  <si>
    <t>Adic Noturno</t>
  </si>
  <si>
    <t>Férias</t>
  </si>
  <si>
    <t>1/3 férias</t>
  </si>
  <si>
    <t>inss</t>
  </si>
  <si>
    <t>FGTS + 40%</t>
  </si>
  <si>
    <t>V. Transp</t>
  </si>
  <si>
    <t>V Aliment</t>
  </si>
  <si>
    <t>Total Unid</t>
  </si>
  <si>
    <t xml:space="preserve">Total </t>
  </si>
  <si>
    <t>Motorista Diurno</t>
  </si>
  <si>
    <t>Coletores Diurno</t>
  </si>
  <si>
    <t>Total Mão de Obra</t>
  </si>
  <si>
    <t>2 - UNIFORMES E EQUIPAMENTOS DE PROTEÇÃO INDIVIDUAL</t>
  </si>
  <si>
    <t xml:space="preserve">Discriminação </t>
  </si>
  <si>
    <t>Unid</t>
  </si>
  <si>
    <t>QTD</t>
  </si>
  <si>
    <t>r$ unid.</t>
  </si>
  <si>
    <t>r$/hms/m</t>
  </si>
  <si>
    <t>nº hms</t>
  </si>
  <si>
    <t>R$ total</t>
  </si>
  <si>
    <t>Jaqueta</t>
  </si>
  <si>
    <t>Calça</t>
  </si>
  <si>
    <t>Camiseta refletiva</t>
  </si>
  <si>
    <t>Boné</t>
  </si>
  <si>
    <t>Luva</t>
  </si>
  <si>
    <t>Capa de chuva</t>
  </si>
  <si>
    <t>Bermudas</t>
  </si>
  <si>
    <t>Meias</t>
  </si>
  <si>
    <t>Calçado</t>
  </si>
  <si>
    <t>Total EPIs e Uniformes</t>
  </si>
  <si>
    <t>3 - EQUIPAMENTOS</t>
  </si>
  <si>
    <t>Especificação</t>
  </si>
  <si>
    <t>Qtd</t>
  </si>
  <si>
    <t>r$ Unid.</t>
  </si>
  <si>
    <t xml:space="preserve">r$ total </t>
  </si>
  <si>
    <t>deprec80%</t>
  </si>
  <si>
    <t>a.m.</t>
  </si>
  <si>
    <t>Chassis c/furgão</t>
  </si>
  <si>
    <t>Total Depreciação</t>
  </si>
  <si>
    <t>4 - Remuneração do Capital</t>
  </si>
  <si>
    <t>%</t>
  </si>
  <si>
    <t>5 - IMPOSTOS/SEGUROS</t>
  </si>
  <si>
    <t>R$ Unid</t>
  </si>
  <si>
    <t>R$ tot</t>
  </si>
  <si>
    <t>meses</t>
  </si>
  <si>
    <t>a.m</t>
  </si>
  <si>
    <t>IPVA/Seguro</t>
  </si>
  <si>
    <t>Total</t>
  </si>
  <si>
    <t>6 - Materiais de Consumo</t>
  </si>
  <si>
    <t>Km/p/litro</t>
  </si>
  <si>
    <t>R$/Litro</t>
  </si>
  <si>
    <t>R$/KM</t>
  </si>
  <si>
    <t>Km/mês</t>
  </si>
  <si>
    <t>total</t>
  </si>
  <si>
    <t>Oleo diesel</t>
  </si>
  <si>
    <t>Oleo de Motor</t>
  </si>
  <si>
    <t>Oleo Hidraulico</t>
  </si>
  <si>
    <t>Olio Diferencia</t>
  </si>
  <si>
    <t>Pneus</t>
  </si>
  <si>
    <t>7 - Tratamento e disposição final grupo "A", "B" e "E".</t>
  </si>
  <si>
    <t>Litros/mês</t>
  </si>
  <si>
    <t>Tratamento e disposição final</t>
  </si>
  <si>
    <t>Total tratamento e disposição final</t>
  </si>
  <si>
    <t>Total de Desp Operacionais</t>
  </si>
  <si>
    <t>8 - Despesas Administrativas</t>
  </si>
  <si>
    <t>Especificações</t>
  </si>
  <si>
    <t>valor</t>
  </si>
  <si>
    <t>Aluguel/agua/luz/telefone/escritorio</t>
  </si>
  <si>
    <t>Custo Mensal antes do Lucro</t>
  </si>
  <si>
    <t>9 - Lucratividade</t>
  </si>
  <si>
    <t>custo tot</t>
  </si>
  <si>
    <t>Percentual sobre o custo total</t>
  </si>
  <si>
    <t>Total de Lucratividade</t>
  </si>
  <si>
    <t>Total antes dos Impostos</t>
  </si>
  <si>
    <t>10 - Impostos</t>
  </si>
  <si>
    <t>valor a Imp</t>
  </si>
  <si>
    <t>PIS/Cofins/csl</t>
  </si>
  <si>
    <t>ISS</t>
  </si>
  <si>
    <t>Imposto de Renda PJ</t>
  </si>
  <si>
    <t>Total dde Impostos</t>
  </si>
  <si>
    <t>Custo Total Mensal</t>
  </si>
  <si>
    <t>Op. Autoclave</t>
  </si>
  <si>
    <t>Serv. Gerais</t>
  </si>
  <si>
    <t>R$/Kilo</t>
  </si>
  <si>
    <t>ASSINATURA DO RESPONSÁVEL EMPRESA PROPONENTE</t>
  </si>
  <si>
    <t>DATA: __ / __ / _____</t>
  </si>
  <si>
    <t>PREFEITURA MUNICIPAL DE CAPANEMA - PARANÁ</t>
  </si>
  <si>
    <t>SETOR DE LICITAÇÕES</t>
  </si>
  <si>
    <t>EMPRESA:</t>
  </si>
  <si>
    <t>CNPJ:</t>
  </si>
  <si>
    <t>ENDEREÇO:</t>
  </si>
  <si>
    <t>TELEFONE:</t>
  </si>
  <si>
    <t>CONTATO:</t>
  </si>
  <si>
    <t>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</si>
</sst>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Bodoni MT"/>
      <family val="1"/>
    </font>
    <font>
      <b/>
      <sz val="11"/>
      <color indexed="8"/>
      <name val="Bodoni MT"/>
      <family val="1"/>
    </font>
    <font>
      <sz val="10"/>
      <color indexed="8"/>
      <name val="Bodoni MT"/>
      <family val="1"/>
    </font>
    <font>
      <sz val="10"/>
      <name val="Arial"/>
      <family val="2"/>
    </font>
    <font>
      <sz val="9"/>
      <color indexed="8"/>
      <name val="Bodoni MT"/>
      <family val="1"/>
    </font>
    <font>
      <sz val="7"/>
      <color indexed="8"/>
      <name val="Bodoni MT"/>
      <family val="1"/>
    </font>
    <font>
      <b/>
      <sz val="12"/>
      <color indexed="8"/>
      <name val="Bodoni MT"/>
      <family val="1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22">
    <xf numFmtId="0" fontId="0" fillId="0" borderId="0" xfId="0"/>
    <xf numFmtId="0" fontId="2" fillId="0" borderId="7" xfId="0" applyFont="1" applyBorder="1"/>
    <xf numFmtId="0" fontId="4" fillId="0" borderId="8" xfId="0" applyFont="1" applyBorder="1" applyAlignment="1">
      <alignment horizontal="center" textRotation="45"/>
    </xf>
    <xf numFmtId="43" fontId="4" fillId="0" borderId="9" xfId="1" applyFont="1" applyBorder="1" applyAlignment="1">
      <alignment horizontal="center" textRotation="45"/>
    </xf>
    <xf numFmtId="0" fontId="2" fillId="0" borderId="8" xfId="0" applyFont="1" applyBorder="1"/>
    <xf numFmtId="43" fontId="2" fillId="0" borderId="8" xfId="1" applyFont="1" applyBorder="1"/>
    <xf numFmtId="43" fontId="2" fillId="0" borderId="9" xfId="1" applyFont="1" applyBorder="1"/>
    <xf numFmtId="0" fontId="3" fillId="0" borderId="10" xfId="0" applyFont="1" applyBorder="1"/>
    <xf numFmtId="0" fontId="2" fillId="0" borderId="11" xfId="0" applyFont="1" applyBorder="1"/>
    <xf numFmtId="43" fontId="2" fillId="0" borderId="11" xfId="1" applyFont="1" applyBorder="1"/>
    <xf numFmtId="43" fontId="3" fillId="0" borderId="12" xfId="1" applyFont="1" applyBorder="1"/>
    <xf numFmtId="0" fontId="2" fillId="2" borderId="13" xfId="0" applyFont="1" applyFill="1" applyBorder="1"/>
    <xf numFmtId="0" fontId="2" fillId="2" borderId="0" xfId="0" applyFont="1" applyFill="1" applyBorder="1"/>
    <xf numFmtId="43" fontId="2" fillId="2" borderId="0" xfId="1" applyFont="1" applyFill="1" applyBorder="1"/>
    <xf numFmtId="43" fontId="2" fillId="2" borderId="14" xfId="1" applyFont="1" applyFill="1" applyBorder="1"/>
    <xf numFmtId="4" fontId="7" fillId="0" borderId="8" xfId="2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164" fontId="3" fillId="0" borderId="8" xfId="1" applyNumberFormat="1" applyFont="1" applyBorder="1" applyAlignment="1">
      <alignment horizontal="left"/>
    </xf>
    <xf numFmtId="43" fontId="3" fillId="0" borderId="9" xfId="1" applyFont="1" applyBorder="1"/>
    <xf numFmtId="164" fontId="2" fillId="0" borderId="8" xfId="1" applyNumberFormat="1" applyFont="1" applyBorder="1"/>
    <xf numFmtId="164" fontId="2" fillId="0" borderId="8" xfId="0" applyNumberFormat="1" applyFont="1" applyBorder="1"/>
    <xf numFmtId="0" fontId="2" fillId="0" borderId="22" xfId="0" applyFont="1" applyBorder="1"/>
    <xf numFmtId="0" fontId="3" fillId="0" borderId="8" xfId="0" applyFont="1" applyBorder="1" applyAlignment="1">
      <alignment horizontal="left"/>
    </xf>
    <xf numFmtId="43" fontId="3" fillId="0" borderId="9" xfId="1" applyFont="1" applyBorder="1" applyAlignment="1">
      <alignment horizontal="left"/>
    </xf>
    <xf numFmtId="43" fontId="3" fillId="0" borderId="35" xfId="1" applyFont="1" applyFill="1" applyBorder="1" applyAlignment="1">
      <alignment horizontal="center"/>
    </xf>
    <xf numFmtId="0" fontId="2" fillId="4" borderId="8" xfId="0" applyFont="1" applyFill="1" applyBorder="1"/>
    <xf numFmtId="43" fontId="2" fillId="0" borderId="12" xfId="1" applyFont="1" applyBorder="1"/>
    <xf numFmtId="0" fontId="2" fillId="3" borderId="13" xfId="0" applyFont="1" applyFill="1" applyBorder="1"/>
    <xf numFmtId="0" fontId="2" fillId="3" borderId="0" xfId="0" applyFont="1" applyFill="1" applyBorder="1"/>
    <xf numFmtId="43" fontId="2" fillId="3" borderId="14" xfId="1" applyFont="1" applyFill="1" applyBorder="1"/>
    <xf numFmtId="43" fontId="3" fillId="0" borderId="35" xfId="1" applyFont="1" applyBorder="1"/>
    <xf numFmtId="43" fontId="8" fillId="0" borderId="14" xfId="1" applyFont="1" applyBorder="1"/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" fillId="0" borderId="7" xfId="2" applyFont="1" applyFill="1" applyBorder="1" applyAlignment="1">
      <alignment horizontal="left"/>
    </xf>
    <xf numFmtId="0" fontId="6" fillId="0" borderId="8" xfId="2" applyFont="1" applyFill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5" borderId="30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3" fillId="0" borderId="33" xfId="0" applyFont="1" applyFill="1" applyBorder="1" applyAlignment="1">
      <alignment horizontal="left"/>
    </xf>
    <xf numFmtId="0" fontId="3" fillId="0" borderId="34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2" fillId="3" borderId="3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43" fontId="2" fillId="0" borderId="8" xfId="1" applyFont="1" applyBorder="1" applyAlignment="1">
      <alignment horizontal="right"/>
    </xf>
    <xf numFmtId="164" fontId="2" fillId="0" borderId="8" xfId="1" applyNumberFormat="1" applyFont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0" xfId="0" applyFont="1" applyBorder="1" applyAlignment="1">
      <alignment horizontal="left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1"/>
  <sheetViews>
    <sheetView tabSelected="1" topLeftCell="E1" workbookViewId="0">
      <selection activeCell="N56" sqref="N56:O56"/>
    </sheetView>
  </sheetViews>
  <sheetFormatPr defaultRowHeight="15" x14ac:dyDescent="0.25"/>
  <cols>
    <col min="1" max="4" width="9.140625" hidden="1" customWidth="1"/>
    <col min="5" max="5" width="17.42578125" bestFit="1" customWidth="1"/>
    <col min="7" max="7" width="9.5703125" bestFit="1" customWidth="1"/>
    <col min="16" max="16" width="10.7109375" bestFit="1" customWidth="1"/>
    <col min="17" max="17" width="11.85546875" bestFit="1" customWidth="1"/>
  </cols>
  <sheetData>
    <row r="1" spans="5:17" ht="15.75" thickBot="1" x14ac:dyDescent="0.3"/>
    <row r="2" spans="5:17" x14ac:dyDescent="0.25">
      <c r="E2" s="34" t="s">
        <v>92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</row>
    <row r="3" spans="5:17" x14ac:dyDescent="0.25">
      <c r="E3" s="40" t="s">
        <v>93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2"/>
    </row>
    <row r="4" spans="5:17" x14ac:dyDescent="0.25">
      <c r="E4" s="43" t="s">
        <v>94</v>
      </c>
      <c r="F4" s="44"/>
      <c r="G4" s="44"/>
      <c r="H4" s="44"/>
      <c r="I4" s="44"/>
      <c r="J4" s="44"/>
      <c r="K4" s="44"/>
      <c r="L4" s="44"/>
      <c r="M4" s="44" t="s">
        <v>95</v>
      </c>
      <c r="N4" s="44"/>
      <c r="O4" s="44"/>
      <c r="P4" s="44"/>
      <c r="Q4" s="45"/>
    </row>
    <row r="5" spans="5:17" x14ac:dyDescent="0.25">
      <c r="E5" s="43" t="s">
        <v>96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5"/>
    </row>
    <row r="6" spans="5:17" ht="15.75" thickBot="1" x14ac:dyDescent="0.3">
      <c r="E6" s="46" t="s">
        <v>97</v>
      </c>
      <c r="F6" s="47"/>
      <c r="G6" s="47"/>
      <c r="H6" s="47"/>
      <c r="I6" s="47"/>
      <c r="J6" s="47" t="s">
        <v>98</v>
      </c>
      <c r="K6" s="47"/>
      <c r="L6" s="47"/>
      <c r="M6" s="47" t="s">
        <v>99</v>
      </c>
      <c r="N6" s="47"/>
      <c r="O6" s="47"/>
      <c r="P6" s="47"/>
      <c r="Q6" s="48"/>
    </row>
    <row r="7" spans="5:17" ht="15.75" thickBot="1" x14ac:dyDescent="0.3"/>
    <row r="8" spans="5:17" ht="15.75" thickBot="1" x14ac:dyDescent="0.3">
      <c r="E8" s="65" t="s">
        <v>0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7"/>
    </row>
    <row r="9" spans="5:17" x14ac:dyDescent="0.25">
      <c r="E9" s="68" t="s">
        <v>1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5:17" ht="52.5" x14ac:dyDescent="0.25">
      <c r="E10" s="1" t="s">
        <v>2</v>
      </c>
      <c r="F10" s="2" t="s">
        <v>3</v>
      </c>
      <c r="G10" s="2" t="s">
        <v>4</v>
      </c>
      <c r="H10" s="2" t="s">
        <v>5</v>
      </c>
      <c r="I10" s="2" t="s">
        <v>6</v>
      </c>
      <c r="J10" s="2" t="s">
        <v>7</v>
      </c>
      <c r="K10" s="2" t="s">
        <v>8</v>
      </c>
      <c r="L10" s="2" t="s">
        <v>9</v>
      </c>
      <c r="M10" s="2" t="s">
        <v>10</v>
      </c>
      <c r="N10" s="2" t="s">
        <v>11</v>
      </c>
      <c r="O10" s="2" t="s">
        <v>12</v>
      </c>
      <c r="P10" s="2" t="s">
        <v>13</v>
      </c>
      <c r="Q10" s="3" t="s">
        <v>14</v>
      </c>
    </row>
    <row r="11" spans="5:17" x14ac:dyDescent="0.25">
      <c r="E11" s="1" t="s">
        <v>15</v>
      </c>
      <c r="F11" s="4">
        <v>0.12</v>
      </c>
      <c r="G11" s="5"/>
      <c r="H11" s="5"/>
      <c r="I11" s="5">
        <v>0</v>
      </c>
      <c r="J11" s="5">
        <f>(G11+H11+I11)/12</f>
        <v>0</v>
      </c>
      <c r="K11" s="5">
        <f>J11/3</f>
        <v>0</v>
      </c>
      <c r="L11" s="5">
        <f>(G11+H11+I11+J11)*0.21</f>
        <v>0</v>
      </c>
      <c r="M11" s="5">
        <f>((G11+H11+I11+J11)*0.08)*1.4</f>
        <v>0</v>
      </c>
      <c r="N11" s="5"/>
      <c r="O11" s="5"/>
      <c r="P11" s="5">
        <f>SUM(G11:O11)</f>
        <v>0</v>
      </c>
      <c r="Q11" s="6">
        <f>F11*P11</f>
        <v>0</v>
      </c>
    </row>
    <row r="12" spans="5:17" x14ac:dyDescent="0.25">
      <c r="E12" s="1" t="s">
        <v>16</v>
      </c>
      <c r="F12" s="4">
        <v>0.12</v>
      </c>
      <c r="G12" s="5"/>
      <c r="H12" s="5">
        <f>G12*0.4</f>
        <v>0</v>
      </c>
      <c r="I12" s="5">
        <v>0</v>
      </c>
      <c r="J12" s="5">
        <f>(G12+H12+I12)/12</f>
        <v>0</v>
      </c>
      <c r="K12" s="5">
        <f>J12/3</f>
        <v>0</v>
      </c>
      <c r="L12" s="5">
        <f>(G12+H12+I12+J12)*0.21</f>
        <v>0</v>
      </c>
      <c r="M12" s="5">
        <f>((G12+H12+I12+J12)*0.08)*1.4</f>
        <v>0</v>
      </c>
      <c r="N12" s="5"/>
      <c r="O12" s="5"/>
      <c r="P12" s="5">
        <f>SUM(G12:O12)</f>
        <v>0</v>
      </c>
      <c r="Q12" s="6">
        <f>F12*P12</f>
        <v>0</v>
      </c>
    </row>
    <row r="13" spans="5:17" x14ac:dyDescent="0.25">
      <c r="E13" s="1" t="s">
        <v>87</v>
      </c>
      <c r="F13" s="4">
        <v>0.12</v>
      </c>
      <c r="G13" s="5"/>
      <c r="H13" s="5">
        <f>G13*0.4</f>
        <v>0</v>
      </c>
      <c r="I13" s="5">
        <v>0</v>
      </c>
      <c r="J13" s="5">
        <f>(G13+H13+I13)/12</f>
        <v>0</v>
      </c>
      <c r="K13" s="5">
        <f>J13/3</f>
        <v>0</v>
      </c>
      <c r="L13" s="5">
        <f>(G13+H13+I13+J13)*0.21</f>
        <v>0</v>
      </c>
      <c r="M13" s="5">
        <f>((G13+H13+I13+J13)*0.08)*1.4</f>
        <v>0</v>
      </c>
      <c r="N13" s="5"/>
      <c r="O13" s="5"/>
      <c r="P13" s="5">
        <f>SUM(G13:O13)</f>
        <v>0</v>
      </c>
      <c r="Q13" s="6">
        <f>F13*P13</f>
        <v>0</v>
      </c>
    </row>
    <row r="14" spans="5:17" x14ac:dyDescent="0.25">
      <c r="E14" s="1" t="s">
        <v>88</v>
      </c>
      <c r="F14" s="4">
        <v>0.12</v>
      </c>
      <c r="G14" s="5"/>
      <c r="H14" s="5">
        <f>G14*0.4</f>
        <v>0</v>
      </c>
      <c r="I14" s="5">
        <v>0</v>
      </c>
      <c r="J14" s="5">
        <f>(G14+H14+I14)/12</f>
        <v>0</v>
      </c>
      <c r="K14" s="5">
        <f>J14/3</f>
        <v>0</v>
      </c>
      <c r="L14" s="5">
        <f>(G14+H14+I14+J14)*0.21</f>
        <v>0</v>
      </c>
      <c r="M14" s="5">
        <f>((G14+H14+I14+J14)*0.08)*1.4</f>
        <v>0</v>
      </c>
      <c r="N14" s="5"/>
      <c r="O14" s="5"/>
      <c r="P14" s="5">
        <f>SUM(G14:O14)</f>
        <v>0</v>
      </c>
      <c r="Q14" s="6">
        <f>F14*P14</f>
        <v>0</v>
      </c>
    </row>
    <row r="15" spans="5:17" ht="15.75" thickBot="1" x14ac:dyDescent="0.3">
      <c r="E15" s="7" t="s">
        <v>17</v>
      </c>
      <c r="F15" s="8">
        <f>SUM(F11:F12)</f>
        <v>0.24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10">
        <f>SUM(Q11:Q12)</f>
        <v>0</v>
      </c>
    </row>
    <row r="16" spans="5:17" ht="15.75" thickBot="1" x14ac:dyDescent="0.3">
      <c r="E16" s="11"/>
      <c r="F16" s="12"/>
      <c r="G16" s="12"/>
      <c r="H16" s="12"/>
      <c r="I16" s="12"/>
      <c r="J16" s="13"/>
      <c r="K16" s="13"/>
      <c r="L16" s="13"/>
      <c r="M16" s="13"/>
      <c r="N16" s="13"/>
      <c r="O16" s="13"/>
      <c r="P16" s="13"/>
      <c r="Q16" s="14"/>
    </row>
    <row r="17" spans="5:17" x14ac:dyDescent="0.25">
      <c r="E17" s="68" t="s">
        <v>18</v>
      </c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70"/>
    </row>
    <row r="18" spans="5:17" x14ac:dyDescent="0.25">
      <c r="E18" s="71" t="s">
        <v>19</v>
      </c>
      <c r="F18" s="72"/>
      <c r="G18" s="72"/>
      <c r="H18" s="72"/>
      <c r="I18" s="15" t="s">
        <v>20</v>
      </c>
      <c r="J18" s="73" t="s">
        <v>21</v>
      </c>
      <c r="K18" s="73"/>
      <c r="L18" s="73" t="s">
        <v>22</v>
      </c>
      <c r="M18" s="73"/>
      <c r="N18" s="73" t="s">
        <v>23</v>
      </c>
      <c r="O18" s="73"/>
      <c r="P18" s="4" t="s">
        <v>24</v>
      </c>
      <c r="Q18" s="6" t="s">
        <v>25</v>
      </c>
    </row>
    <row r="19" spans="5:17" x14ac:dyDescent="0.25">
      <c r="E19" s="71" t="s">
        <v>26</v>
      </c>
      <c r="F19" s="72"/>
      <c r="G19" s="72"/>
      <c r="H19" s="72"/>
      <c r="I19" s="15" t="s">
        <v>20</v>
      </c>
      <c r="J19" s="104">
        <v>0.17</v>
      </c>
      <c r="K19" s="104"/>
      <c r="L19" s="104"/>
      <c r="M19" s="104"/>
      <c r="N19" s="104">
        <f>J19*L19</f>
        <v>0</v>
      </c>
      <c r="O19" s="104"/>
      <c r="P19" s="4">
        <f>F15</f>
        <v>0.24</v>
      </c>
      <c r="Q19" s="6">
        <f>N19*P19</f>
        <v>0</v>
      </c>
    </row>
    <row r="20" spans="5:17" x14ac:dyDescent="0.25">
      <c r="E20" s="71" t="s">
        <v>27</v>
      </c>
      <c r="F20" s="72"/>
      <c r="G20" s="72"/>
      <c r="H20" s="72"/>
      <c r="I20" s="15" t="s">
        <v>20</v>
      </c>
      <c r="J20" s="104">
        <f>1/3</f>
        <v>0.33333333333333331</v>
      </c>
      <c r="K20" s="104"/>
      <c r="L20" s="104"/>
      <c r="M20" s="104"/>
      <c r="N20" s="104">
        <f t="shared" ref="N20:N27" si="0">J20*L20</f>
        <v>0</v>
      </c>
      <c r="O20" s="104"/>
      <c r="P20" s="4">
        <f>P19</f>
        <v>0.24</v>
      </c>
      <c r="Q20" s="6">
        <f t="shared" ref="Q20:Q27" si="1">N20*P20</f>
        <v>0</v>
      </c>
    </row>
    <row r="21" spans="5:17" x14ac:dyDescent="0.25">
      <c r="E21" s="71" t="s">
        <v>28</v>
      </c>
      <c r="F21" s="72"/>
      <c r="G21" s="72"/>
      <c r="H21" s="72"/>
      <c r="I21" s="15" t="s">
        <v>20</v>
      </c>
      <c r="J21" s="104">
        <f>1/2</f>
        <v>0.5</v>
      </c>
      <c r="K21" s="104"/>
      <c r="L21" s="104"/>
      <c r="M21" s="104"/>
      <c r="N21" s="104">
        <f t="shared" si="0"/>
        <v>0</v>
      </c>
      <c r="O21" s="104"/>
      <c r="P21" s="4">
        <f t="shared" ref="P21:P27" si="2">P20</f>
        <v>0.24</v>
      </c>
      <c r="Q21" s="6">
        <f t="shared" si="1"/>
        <v>0</v>
      </c>
    </row>
    <row r="22" spans="5:17" x14ac:dyDescent="0.25">
      <c r="E22" s="71" t="s">
        <v>29</v>
      </c>
      <c r="F22" s="72"/>
      <c r="G22" s="72"/>
      <c r="H22" s="72"/>
      <c r="I22" s="15" t="s">
        <v>20</v>
      </c>
      <c r="J22" s="104">
        <f>1/6</f>
        <v>0.16666666666666666</v>
      </c>
      <c r="K22" s="104"/>
      <c r="L22" s="104"/>
      <c r="M22" s="104"/>
      <c r="N22" s="104">
        <f t="shared" si="0"/>
        <v>0</v>
      </c>
      <c r="O22" s="104"/>
      <c r="P22" s="4">
        <f t="shared" si="2"/>
        <v>0.24</v>
      </c>
      <c r="Q22" s="6">
        <f t="shared" si="1"/>
        <v>0</v>
      </c>
    </row>
    <row r="23" spans="5:17" x14ac:dyDescent="0.25">
      <c r="E23" s="71" t="s">
        <v>30</v>
      </c>
      <c r="F23" s="72"/>
      <c r="G23" s="72"/>
      <c r="H23" s="72"/>
      <c r="I23" s="15" t="s">
        <v>20</v>
      </c>
      <c r="J23" s="104">
        <v>2</v>
      </c>
      <c r="K23" s="104"/>
      <c r="L23" s="104"/>
      <c r="M23" s="104"/>
      <c r="N23" s="104">
        <f t="shared" si="0"/>
        <v>0</v>
      </c>
      <c r="O23" s="104"/>
      <c r="P23" s="4">
        <f t="shared" si="2"/>
        <v>0.24</v>
      </c>
      <c r="Q23" s="6">
        <f t="shared" si="1"/>
        <v>0</v>
      </c>
    </row>
    <row r="24" spans="5:17" x14ac:dyDescent="0.25">
      <c r="E24" s="71" t="s">
        <v>31</v>
      </c>
      <c r="F24" s="72"/>
      <c r="G24" s="72"/>
      <c r="H24" s="72"/>
      <c r="I24" s="15" t="s">
        <v>20</v>
      </c>
      <c r="J24" s="104">
        <f>1/6</f>
        <v>0.16666666666666666</v>
      </c>
      <c r="K24" s="104"/>
      <c r="L24" s="104"/>
      <c r="M24" s="104"/>
      <c r="N24" s="104">
        <f t="shared" si="0"/>
        <v>0</v>
      </c>
      <c r="O24" s="104"/>
      <c r="P24" s="4">
        <f t="shared" si="2"/>
        <v>0.24</v>
      </c>
      <c r="Q24" s="6">
        <f t="shared" si="1"/>
        <v>0</v>
      </c>
    </row>
    <row r="25" spans="5:17" x14ac:dyDescent="0.25">
      <c r="E25" s="71" t="s">
        <v>32</v>
      </c>
      <c r="F25" s="72"/>
      <c r="G25" s="72"/>
      <c r="H25" s="72"/>
      <c r="I25" s="15" t="s">
        <v>20</v>
      </c>
      <c r="J25" s="104">
        <f>1/3</f>
        <v>0.33333333333333331</v>
      </c>
      <c r="K25" s="104"/>
      <c r="L25" s="104"/>
      <c r="M25" s="104"/>
      <c r="N25" s="104">
        <f t="shared" si="0"/>
        <v>0</v>
      </c>
      <c r="O25" s="104"/>
      <c r="P25" s="4">
        <f t="shared" si="2"/>
        <v>0.24</v>
      </c>
      <c r="Q25" s="6">
        <f t="shared" si="1"/>
        <v>0</v>
      </c>
    </row>
    <row r="26" spans="5:17" x14ac:dyDescent="0.25">
      <c r="E26" s="71" t="s">
        <v>33</v>
      </c>
      <c r="F26" s="72"/>
      <c r="G26" s="72"/>
      <c r="H26" s="72"/>
      <c r="I26" s="15" t="s">
        <v>20</v>
      </c>
      <c r="J26" s="104">
        <f>1/3</f>
        <v>0.33333333333333331</v>
      </c>
      <c r="K26" s="104"/>
      <c r="L26" s="104"/>
      <c r="M26" s="104"/>
      <c r="N26" s="104">
        <f t="shared" si="0"/>
        <v>0</v>
      </c>
      <c r="O26" s="104"/>
      <c r="P26" s="4">
        <f t="shared" si="2"/>
        <v>0.24</v>
      </c>
      <c r="Q26" s="6">
        <f t="shared" si="1"/>
        <v>0</v>
      </c>
    </row>
    <row r="27" spans="5:17" x14ac:dyDescent="0.25">
      <c r="E27" s="71" t="s">
        <v>34</v>
      </c>
      <c r="F27" s="72"/>
      <c r="G27" s="72"/>
      <c r="H27" s="72"/>
      <c r="I27" s="15" t="s">
        <v>20</v>
      </c>
      <c r="J27" s="104">
        <v>1</v>
      </c>
      <c r="K27" s="104"/>
      <c r="L27" s="104"/>
      <c r="M27" s="104"/>
      <c r="N27" s="104">
        <f t="shared" si="0"/>
        <v>0</v>
      </c>
      <c r="O27" s="104"/>
      <c r="P27" s="4">
        <f t="shared" si="2"/>
        <v>0.24</v>
      </c>
      <c r="Q27" s="6">
        <f t="shared" si="1"/>
        <v>0</v>
      </c>
    </row>
    <row r="28" spans="5:17" ht="15.75" thickBot="1" x14ac:dyDescent="0.3">
      <c r="E28" s="56" t="s">
        <v>35</v>
      </c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8"/>
      <c r="Q28" s="10">
        <f>SUM(Q19:Q27)</f>
        <v>0</v>
      </c>
    </row>
    <row r="29" spans="5:17" ht="15.75" thickBot="1" x14ac:dyDescent="0.3"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4"/>
    </row>
    <row r="30" spans="5:17" x14ac:dyDescent="0.25">
      <c r="E30" s="62" t="s">
        <v>36</v>
      </c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4"/>
    </row>
    <row r="31" spans="5:17" x14ac:dyDescent="0.25">
      <c r="E31" s="49" t="s">
        <v>37</v>
      </c>
      <c r="F31" s="50"/>
      <c r="G31" s="50"/>
      <c r="H31" s="50"/>
      <c r="I31" s="50"/>
      <c r="J31" s="50"/>
      <c r="K31" s="16" t="s">
        <v>38</v>
      </c>
      <c r="L31" s="73" t="s">
        <v>39</v>
      </c>
      <c r="M31" s="73"/>
      <c r="N31" s="73" t="s">
        <v>40</v>
      </c>
      <c r="O31" s="73"/>
      <c r="P31" s="4" t="s">
        <v>41</v>
      </c>
      <c r="Q31" s="6" t="s">
        <v>42</v>
      </c>
    </row>
    <row r="32" spans="5:17" x14ac:dyDescent="0.25">
      <c r="E32" s="74" t="s">
        <v>43</v>
      </c>
      <c r="F32" s="75"/>
      <c r="G32" s="75"/>
      <c r="H32" s="75"/>
      <c r="I32" s="75"/>
      <c r="J32" s="75"/>
      <c r="K32" s="4">
        <v>1</v>
      </c>
      <c r="L32" s="104"/>
      <c r="M32" s="104"/>
      <c r="N32" s="104">
        <f>K32*L32</f>
        <v>0</v>
      </c>
      <c r="O32" s="104"/>
      <c r="P32" s="5">
        <f>N32*0.5</f>
        <v>0</v>
      </c>
      <c r="Q32" s="6">
        <f>P32/60</f>
        <v>0</v>
      </c>
    </row>
    <row r="33" spans="5:17" ht="15.75" thickBot="1" x14ac:dyDescent="0.3">
      <c r="E33" s="56" t="s">
        <v>44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8"/>
      <c r="Q33" s="10">
        <f>SUM(Q32:Q32)</f>
        <v>0</v>
      </c>
    </row>
    <row r="34" spans="5:17" ht="15.75" thickBot="1" x14ac:dyDescent="0.3"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4"/>
    </row>
    <row r="35" spans="5:17" x14ac:dyDescent="0.25">
      <c r="E35" s="62" t="s">
        <v>45</v>
      </c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4"/>
    </row>
    <row r="36" spans="5:17" x14ac:dyDescent="0.25">
      <c r="E36" s="49" t="s">
        <v>37</v>
      </c>
      <c r="F36" s="50"/>
      <c r="G36" s="50"/>
      <c r="H36" s="50"/>
      <c r="I36" s="50"/>
      <c r="J36" s="50"/>
      <c r="K36" s="16" t="s">
        <v>38</v>
      </c>
      <c r="L36" s="73" t="s">
        <v>39</v>
      </c>
      <c r="M36" s="73"/>
      <c r="N36" s="73" t="s">
        <v>40</v>
      </c>
      <c r="O36" s="73"/>
      <c r="P36" s="4" t="s">
        <v>46</v>
      </c>
      <c r="Q36" s="6" t="s">
        <v>42</v>
      </c>
    </row>
    <row r="37" spans="5:17" x14ac:dyDescent="0.25">
      <c r="E37" s="74" t="s">
        <v>43</v>
      </c>
      <c r="F37" s="75"/>
      <c r="G37" s="75"/>
      <c r="H37" s="75"/>
      <c r="I37" s="75"/>
      <c r="J37" s="75"/>
      <c r="K37" s="4">
        <v>1</v>
      </c>
      <c r="L37" s="104"/>
      <c r="M37" s="104"/>
      <c r="N37" s="104">
        <f>K37*L37</f>
        <v>0</v>
      </c>
      <c r="O37" s="104"/>
      <c r="P37" s="5">
        <v>0.01</v>
      </c>
      <c r="Q37" s="6">
        <f>N37*P37</f>
        <v>0</v>
      </c>
    </row>
    <row r="38" spans="5:17" ht="15.75" thickBot="1" x14ac:dyDescent="0.3">
      <c r="E38" s="56" t="s">
        <v>44</v>
      </c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8"/>
      <c r="Q38" s="10">
        <f>SUM(Q37:Q37)</f>
        <v>0</v>
      </c>
    </row>
    <row r="39" spans="5:17" x14ac:dyDescent="0.25">
      <c r="E39" s="59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1"/>
    </row>
    <row r="40" spans="5:17" x14ac:dyDescent="0.25">
      <c r="E40" s="49" t="s">
        <v>47</v>
      </c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1"/>
    </row>
    <row r="41" spans="5:17" x14ac:dyDescent="0.25">
      <c r="E41" s="52" t="s">
        <v>37</v>
      </c>
      <c r="F41" s="53"/>
      <c r="G41" s="53"/>
      <c r="H41" s="53"/>
      <c r="I41" s="54"/>
      <c r="J41" s="55" t="s">
        <v>38</v>
      </c>
      <c r="K41" s="55"/>
      <c r="L41" s="55" t="s">
        <v>48</v>
      </c>
      <c r="M41" s="55"/>
      <c r="N41" s="55" t="s">
        <v>49</v>
      </c>
      <c r="O41" s="55"/>
      <c r="P41" s="17" t="s">
        <v>50</v>
      </c>
      <c r="Q41" s="18" t="s">
        <v>51</v>
      </c>
    </row>
    <row r="42" spans="5:17" x14ac:dyDescent="0.25">
      <c r="E42" s="49" t="s">
        <v>52</v>
      </c>
      <c r="F42" s="50"/>
      <c r="G42" s="50"/>
      <c r="H42" s="50"/>
      <c r="I42" s="50"/>
      <c r="J42" s="55">
        <v>1</v>
      </c>
      <c r="K42" s="55"/>
      <c r="L42" s="105"/>
      <c r="M42" s="105"/>
      <c r="N42" s="105">
        <f>J42*L42</f>
        <v>0</v>
      </c>
      <c r="O42" s="105"/>
      <c r="P42" s="19">
        <v>12</v>
      </c>
      <c r="Q42" s="20">
        <f>N42/P42</f>
        <v>0</v>
      </c>
    </row>
    <row r="43" spans="5:17" x14ac:dyDescent="0.25">
      <c r="E43" s="49" t="s">
        <v>53</v>
      </c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20">
        <f>SUM(Q42)</f>
        <v>0</v>
      </c>
    </row>
    <row r="44" spans="5:17" x14ac:dyDescent="0.25">
      <c r="E44" s="106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8"/>
    </row>
    <row r="45" spans="5:17" x14ac:dyDescent="0.25">
      <c r="E45" s="49" t="s">
        <v>54</v>
      </c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1"/>
    </row>
    <row r="46" spans="5:17" x14ac:dyDescent="0.25">
      <c r="E46" s="49" t="s">
        <v>37</v>
      </c>
      <c r="F46" s="50"/>
      <c r="G46" s="50"/>
      <c r="H46" s="50"/>
      <c r="I46" s="50"/>
      <c r="J46" s="73" t="s">
        <v>55</v>
      </c>
      <c r="K46" s="73"/>
      <c r="L46" s="73" t="s">
        <v>56</v>
      </c>
      <c r="M46" s="73"/>
      <c r="N46" s="73" t="s">
        <v>57</v>
      </c>
      <c r="O46" s="73"/>
      <c r="P46" s="4" t="s">
        <v>58</v>
      </c>
      <c r="Q46" s="6" t="s">
        <v>59</v>
      </c>
    </row>
    <row r="47" spans="5:17" x14ac:dyDescent="0.25">
      <c r="E47" s="74" t="s">
        <v>60</v>
      </c>
      <c r="F47" s="75"/>
      <c r="G47" s="75"/>
      <c r="H47" s="75"/>
      <c r="I47" s="75"/>
      <c r="J47" s="73">
        <v>1.85</v>
      </c>
      <c r="K47" s="73"/>
      <c r="L47" s="73">
        <v>2.0499999999999998</v>
      </c>
      <c r="M47" s="73"/>
      <c r="N47" s="111"/>
      <c r="O47" s="111"/>
      <c r="P47" s="21">
        <v>2000</v>
      </c>
      <c r="Q47" s="6">
        <f>N47*P47</f>
        <v>0</v>
      </c>
    </row>
    <row r="48" spans="5:17" x14ac:dyDescent="0.25">
      <c r="E48" s="74" t="s">
        <v>61</v>
      </c>
      <c r="F48" s="75"/>
      <c r="G48" s="75"/>
      <c r="H48" s="75"/>
      <c r="I48" s="75"/>
      <c r="J48" s="73"/>
      <c r="K48" s="73"/>
      <c r="L48" s="73"/>
      <c r="M48" s="73"/>
      <c r="N48" s="109"/>
      <c r="O48" s="109"/>
      <c r="P48" s="22">
        <f>P47</f>
        <v>2000</v>
      </c>
      <c r="Q48" s="6">
        <f>N48*P48</f>
        <v>0</v>
      </c>
    </row>
    <row r="49" spans="5:17" x14ac:dyDescent="0.25">
      <c r="E49" s="74" t="s">
        <v>62</v>
      </c>
      <c r="F49" s="75"/>
      <c r="G49" s="75"/>
      <c r="H49" s="75"/>
      <c r="I49" s="75"/>
      <c r="J49" s="4"/>
      <c r="K49" s="4"/>
      <c r="L49" s="4"/>
      <c r="M49" s="4"/>
      <c r="N49" s="109"/>
      <c r="O49" s="109"/>
      <c r="P49" s="22">
        <f>P48</f>
        <v>2000</v>
      </c>
      <c r="Q49" s="6">
        <f>N49*P49</f>
        <v>0</v>
      </c>
    </row>
    <row r="50" spans="5:17" x14ac:dyDescent="0.25">
      <c r="E50" s="74" t="s">
        <v>63</v>
      </c>
      <c r="F50" s="75"/>
      <c r="G50" s="75"/>
      <c r="H50" s="75"/>
      <c r="I50" s="75"/>
      <c r="J50" s="4"/>
      <c r="K50" s="4"/>
      <c r="L50" s="4"/>
      <c r="M50" s="4"/>
      <c r="N50" s="109"/>
      <c r="O50" s="109"/>
      <c r="P50" s="22">
        <f>P49</f>
        <v>2000</v>
      </c>
      <c r="Q50" s="6">
        <f>N50*P50</f>
        <v>0</v>
      </c>
    </row>
    <row r="51" spans="5:17" x14ac:dyDescent="0.25">
      <c r="E51" s="87" t="s">
        <v>64</v>
      </c>
      <c r="F51" s="88"/>
      <c r="G51" s="88"/>
      <c r="H51" s="88"/>
      <c r="I51" s="88"/>
      <c r="J51" s="23"/>
      <c r="K51" s="23"/>
      <c r="L51" s="23"/>
      <c r="M51" s="23"/>
      <c r="N51" s="110"/>
      <c r="O51" s="110"/>
      <c r="P51" s="22">
        <f>P50</f>
        <v>2000</v>
      </c>
      <c r="Q51" s="6">
        <f>N51*P51</f>
        <v>0</v>
      </c>
    </row>
    <row r="52" spans="5:17" x14ac:dyDescent="0.25">
      <c r="E52" s="52" t="s">
        <v>53</v>
      </c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4"/>
      <c r="Q52" s="20">
        <f>SUM(Q47:Q51)</f>
        <v>0</v>
      </c>
    </row>
    <row r="53" spans="5:17" ht="15.75" thickBot="1" x14ac:dyDescent="0.3">
      <c r="E53" s="101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3"/>
    </row>
    <row r="54" spans="5:17" x14ac:dyDescent="0.25">
      <c r="E54" s="62" t="s">
        <v>65</v>
      </c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4"/>
    </row>
    <row r="55" spans="5:17" x14ac:dyDescent="0.25">
      <c r="E55" s="49" t="s">
        <v>37</v>
      </c>
      <c r="F55" s="50"/>
      <c r="G55" s="50"/>
      <c r="H55" s="50"/>
      <c r="I55" s="50"/>
      <c r="J55" s="73"/>
      <c r="K55" s="73"/>
      <c r="L55" s="73"/>
      <c r="M55" s="73"/>
      <c r="N55" s="73" t="s">
        <v>89</v>
      </c>
      <c r="O55" s="73"/>
      <c r="P55" s="4" t="s">
        <v>66</v>
      </c>
      <c r="Q55" s="6" t="s">
        <v>59</v>
      </c>
    </row>
    <row r="56" spans="5:17" x14ac:dyDescent="0.25">
      <c r="E56" s="74" t="s">
        <v>67</v>
      </c>
      <c r="F56" s="75"/>
      <c r="G56" s="75"/>
      <c r="H56" s="75"/>
      <c r="I56" s="75"/>
      <c r="J56" s="73"/>
      <c r="K56" s="73"/>
      <c r="L56" s="112"/>
      <c r="M56" s="112"/>
      <c r="N56" s="113"/>
      <c r="O56" s="113"/>
      <c r="P56" s="21">
        <v>6000</v>
      </c>
      <c r="Q56" s="6">
        <f>N56*P56</f>
        <v>0</v>
      </c>
    </row>
    <row r="57" spans="5:17" x14ac:dyDescent="0.25">
      <c r="E57" s="87" t="s">
        <v>68</v>
      </c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9"/>
      <c r="Q57" s="6">
        <f>SUM(Q56)</f>
        <v>0</v>
      </c>
    </row>
    <row r="58" spans="5:17" x14ac:dyDescent="0.25">
      <c r="E58" s="98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100"/>
    </row>
    <row r="59" spans="5:17" ht="15.75" thickBot="1" x14ac:dyDescent="0.3">
      <c r="E59" s="90" t="s">
        <v>69</v>
      </c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10">
        <f>Q15+Q28+Q33+Q38+Q43+Q52+Q57</f>
        <v>0</v>
      </c>
    </row>
    <row r="60" spans="5:17" ht="15.75" thickBot="1" x14ac:dyDescent="0.3">
      <c r="E60" s="117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9"/>
    </row>
    <row r="61" spans="5:17" x14ac:dyDescent="0.25">
      <c r="E61" s="62" t="s">
        <v>70</v>
      </c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4"/>
    </row>
    <row r="62" spans="5:17" x14ac:dyDescent="0.25">
      <c r="E62" s="49" t="s">
        <v>71</v>
      </c>
      <c r="F62" s="50"/>
      <c r="G62" s="50"/>
      <c r="H62" s="50"/>
      <c r="I62" s="50"/>
      <c r="J62" s="24"/>
      <c r="K62" s="24"/>
      <c r="L62" s="24"/>
      <c r="M62" s="24"/>
      <c r="N62" s="55" t="s">
        <v>72</v>
      </c>
      <c r="O62" s="55"/>
      <c r="P62" s="17" t="s">
        <v>46</v>
      </c>
      <c r="Q62" s="25" t="s">
        <v>59</v>
      </c>
    </row>
    <row r="63" spans="5:17" x14ac:dyDescent="0.25">
      <c r="E63" s="74" t="s">
        <v>73</v>
      </c>
      <c r="F63" s="75"/>
      <c r="G63" s="75"/>
      <c r="H63" s="75"/>
      <c r="I63" s="75"/>
      <c r="J63" s="75"/>
      <c r="K63" s="75"/>
      <c r="L63" s="75"/>
      <c r="M63" s="75"/>
      <c r="N63" s="114">
        <f>Q59</f>
        <v>0</v>
      </c>
      <c r="O63" s="73"/>
      <c r="P63" s="4">
        <v>5</v>
      </c>
      <c r="Q63" s="6">
        <f>N63*P63/100</f>
        <v>0</v>
      </c>
    </row>
    <row r="64" spans="5:17" ht="15.75" thickBot="1" x14ac:dyDescent="0.3">
      <c r="E64" s="90" t="s">
        <v>53</v>
      </c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10">
        <f>SUM(Q63)</f>
        <v>0</v>
      </c>
    </row>
    <row r="65" spans="5:17" x14ac:dyDescent="0.25">
      <c r="E65" s="92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4"/>
    </row>
    <row r="66" spans="5:17" ht="15.75" thickBot="1" x14ac:dyDescent="0.3">
      <c r="E66" s="95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7"/>
    </row>
    <row r="67" spans="5:17" ht="15.75" thickBot="1" x14ac:dyDescent="0.3">
      <c r="E67" s="82" t="s">
        <v>74</v>
      </c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26">
        <f>Q59+Q64</f>
        <v>0</v>
      </c>
    </row>
    <row r="68" spans="5:17" ht="15.75" thickBot="1" x14ac:dyDescent="0.3">
      <c r="E68" s="84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6"/>
    </row>
    <row r="69" spans="5:17" x14ac:dyDescent="0.25">
      <c r="E69" s="62" t="s">
        <v>75</v>
      </c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4"/>
    </row>
    <row r="70" spans="5:17" x14ac:dyDescent="0.25">
      <c r="E70" s="87" t="s">
        <v>71</v>
      </c>
      <c r="F70" s="88"/>
      <c r="G70" s="88"/>
      <c r="H70" s="88"/>
      <c r="I70" s="88"/>
      <c r="J70" s="88"/>
      <c r="K70" s="88"/>
      <c r="L70" s="88"/>
      <c r="M70" s="89"/>
      <c r="N70" s="73" t="s">
        <v>76</v>
      </c>
      <c r="O70" s="73"/>
      <c r="P70" s="16" t="s">
        <v>46</v>
      </c>
      <c r="Q70" s="6" t="s">
        <v>59</v>
      </c>
    </row>
    <row r="71" spans="5:17" x14ac:dyDescent="0.25">
      <c r="E71" s="87" t="s">
        <v>77</v>
      </c>
      <c r="F71" s="88"/>
      <c r="G71" s="88"/>
      <c r="H71" s="88"/>
      <c r="I71" s="88"/>
      <c r="J71" s="88"/>
      <c r="K71" s="88"/>
      <c r="L71" s="88"/>
      <c r="M71" s="89"/>
      <c r="N71" s="114">
        <f>Q67</f>
        <v>0</v>
      </c>
      <c r="O71" s="73"/>
      <c r="P71" s="27">
        <v>5</v>
      </c>
      <c r="Q71" s="6">
        <f>N71*P71/100</f>
        <v>0</v>
      </c>
    </row>
    <row r="72" spans="5:17" ht="15.75" thickBot="1" x14ac:dyDescent="0.3">
      <c r="E72" s="90" t="s">
        <v>78</v>
      </c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28">
        <f>SUM(Q71)</f>
        <v>0</v>
      </c>
    </row>
    <row r="73" spans="5:17" x14ac:dyDescent="0.25">
      <c r="E73" s="29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/>
    </row>
    <row r="74" spans="5:17" ht="15.75" thickBot="1" x14ac:dyDescent="0.3"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9"/>
    </row>
    <row r="75" spans="5:17" ht="15.75" thickBot="1" x14ac:dyDescent="0.3">
      <c r="E75" s="115" t="s">
        <v>79</v>
      </c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32">
        <f>Q67+Q72</f>
        <v>0</v>
      </c>
    </row>
    <row r="76" spans="5:17" ht="15.75" thickBot="1" x14ac:dyDescent="0.3">
      <c r="E76" s="76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8"/>
    </row>
    <row r="77" spans="5:17" x14ac:dyDescent="0.25">
      <c r="E77" s="79" t="s">
        <v>80</v>
      </c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1"/>
    </row>
    <row r="78" spans="5:17" x14ac:dyDescent="0.25">
      <c r="E78" s="74" t="s">
        <v>71</v>
      </c>
      <c r="F78" s="75"/>
      <c r="G78" s="75"/>
      <c r="H78" s="75"/>
      <c r="I78" s="75"/>
      <c r="J78" s="75"/>
      <c r="K78" s="75"/>
      <c r="L78" s="75"/>
      <c r="M78" s="75"/>
      <c r="N78" s="114" t="s">
        <v>81</v>
      </c>
      <c r="O78" s="73"/>
      <c r="P78" s="16" t="s">
        <v>46</v>
      </c>
      <c r="Q78" s="6" t="s">
        <v>59</v>
      </c>
    </row>
    <row r="79" spans="5:17" x14ac:dyDescent="0.25">
      <c r="E79" s="74" t="s">
        <v>82</v>
      </c>
      <c r="F79" s="75"/>
      <c r="G79" s="75"/>
      <c r="H79" s="75"/>
      <c r="I79" s="75"/>
      <c r="J79" s="75"/>
      <c r="K79" s="75"/>
      <c r="L79" s="75"/>
      <c r="M79" s="75"/>
      <c r="N79" s="104">
        <f>Q75</f>
        <v>0</v>
      </c>
      <c r="O79" s="104"/>
      <c r="P79" s="4">
        <v>6.53</v>
      </c>
      <c r="Q79" s="6">
        <f>N79*P79/100</f>
        <v>0</v>
      </c>
    </row>
    <row r="80" spans="5:17" x14ac:dyDescent="0.25">
      <c r="E80" s="74" t="s">
        <v>83</v>
      </c>
      <c r="F80" s="75"/>
      <c r="G80" s="75"/>
      <c r="H80" s="75"/>
      <c r="I80" s="75"/>
      <c r="J80" s="75"/>
      <c r="K80" s="75"/>
      <c r="L80" s="75"/>
      <c r="M80" s="75"/>
      <c r="N80" s="104">
        <f>N79</f>
        <v>0</v>
      </c>
      <c r="O80" s="104"/>
      <c r="P80" s="4">
        <v>3</v>
      </c>
      <c r="Q80" s="6">
        <f>N80*P80/100</f>
        <v>0</v>
      </c>
    </row>
    <row r="81" spans="5:17" x14ac:dyDescent="0.25">
      <c r="E81" s="74" t="s">
        <v>84</v>
      </c>
      <c r="F81" s="75"/>
      <c r="G81" s="75"/>
      <c r="H81" s="75"/>
      <c r="I81" s="75"/>
      <c r="J81" s="75"/>
      <c r="K81" s="75"/>
      <c r="L81" s="75"/>
      <c r="M81" s="75"/>
      <c r="N81" s="104">
        <f>N80</f>
        <v>0</v>
      </c>
      <c r="O81" s="104"/>
      <c r="P81" s="4">
        <v>6.4</v>
      </c>
      <c r="Q81" s="6">
        <f>N81*P81/100</f>
        <v>0</v>
      </c>
    </row>
    <row r="82" spans="5:17" ht="15.75" thickBot="1" x14ac:dyDescent="0.3">
      <c r="E82" s="90" t="s">
        <v>85</v>
      </c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10">
        <f>SUM(Q79:Q81)</f>
        <v>0</v>
      </c>
    </row>
    <row r="83" spans="5:17" x14ac:dyDescent="0.25">
      <c r="E83" s="40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2"/>
    </row>
    <row r="84" spans="5:17" ht="16.5" x14ac:dyDescent="0.3">
      <c r="E84" s="120" t="s">
        <v>86</v>
      </c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33">
        <f>Q75+Q82</f>
        <v>0</v>
      </c>
    </row>
    <row r="85" spans="5:17" x14ac:dyDescent="0.25"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</row>
    <row r="86" spans="5:17" ht="15.75" thickBot="1" x14ac:dyDescent="0.3"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</row>
    <row r="87" spans="5:17" ht="15.75" thickBot="1" x14ac:dyDescent="0.3"/>
    <row r="88" spans="5:17" x14ac:dyDescent="0.25">
      <c r="E88" s="34" t="s">
        <v>90</v>
      </c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6"/>
    </row>
    <row r="89" spans="5:17" ht="15.75" thickBot="1" x14ac:dyDescent="0.3">
      <c r="E89" s="37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9"/>
    </row>
    <row r="90" spans="5:17" x14ac:dyDescent="0.25">
      <c r="E90" s="40" t="s">
        <v>91</v>
      </c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2"/>
    </row>
    <row r="91" spans="5:17" ht="15.75" thickBot="1" x14ac:dyDescent="0.3">
      <c r="E91" s="37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9"/>
    </row>
  </sheetData>
  <mergeCells count="148">
    <mergeCell ref="E82:P82"/>
    <mergeCell ref="E83:Q83"/>
    <mergeCell ref="E84:P84"/>
    <mergeCell ref="E85:Q86"/>
    <mergeCell ref="N78:O78"/>
    <mergeCell ref="E79:M79"/>
    <mergeCell ref="N79:O79"/>
    <mergeCell ref="E80:M80"/>
    <mergeCell ref="N80:O80"/>
    <mergeCell ref="E81:M81"/>
    <mergeCell ref="N81:O81"/>
    <mergeCell ref="N70:O70"/>
    <mergeCell ref="E71:M71"/>
    <mergeCell ref="N71:O71"/>
    <mergeCell ref="E72:P72"/>
    <mergeCell ref="E74:Q74"/>
    <mergeCell ref="E75:P75"/>
    <mergeCell ref="E60:Q60"/>
    <mergeCell ref="E61:Q61"/>
    <mergeCell ref="E62:I62"/>
    <mergeCell ref="N62:O62"/>
    <mergeCell ref="E63:M63"/>
    <mergeCell ref="N63:O63"/>
    <mergeCell ref="E54:Q54"/>
    <mergeCell ref="E55:I55"/>
    <mergeCell ref="J55:K55"/>
    <mergeCell ref="L55:M55"/>
    <mergeCell ref="N55:O55"/>
    <mergeCell ref="E56:I56"/>
    <mergeCell ref="J56:K56"/>
    <mergeCell ref="L56:M56"/>
    <mergeCell ref="N56:O56"/>
    <mergeCell ref="N48:O48"/>
    <mergeCell ref="E49:I49"/>
    <mergeCell ref="N49:O49"/>
    <mergeCell ref="E50:I50"/>
    <mergeCell ref="N50:O50"/>
    <mergeCell ref="E51:I51"/>
    <mergeCell ref="N51:O51"/>
    <mergeCell ref="E46:I46"/>
    <mergeCell ref="J46:K46"/>
    <mergeCell ref="L46:M46"/>
    <mergeCell ref="N46:O46"/>
    <mergeCell ref="E47:I47"/>
    <mergeCell ref="J47:K47"/>
    <mergeCell ref="L47:M47"/>
    <mergeCell ref="N47:O47"/>
    <mergeCell ref="E42:I42"/>
    <mergeCell ref="J42:K42"/>
    <mergeCell ref="L42:M42"/>
    <mergeCell ref="N42:O42"/>
    <mergeCell ref="E43:P43"/>
    <mergeCell ref="E44:Q44"/>
    <mergeCell ref="E36:J36"/>
    <mergeCell ref="L36:M36"/>
    <mergeCell ref="N36:O36"/>
    <mergeCell ref="E37:J37"/>
    <mergeCell ref="L37:M37"/>
    <mergeCell ref="N37:O37"/>
    <mergeCell ref="E28:P28"/>
    <mergeCell ref="E30:Q30"/>
    <mergeCell ref="E31:J31"/>
    <mergeCell ref="L31:M31"/>
    <mergeCell ref="N31:O31"/>
    <mergeCell ref="E32:J32"/>
    <mergeCell ref="L32:M32"/>
    <mergeCell ref="N32:O32"/>
    <mergeCell ref="L25:M25"/>
    <mergeCell ref="N25:O25"/>
    <mergeCell ref="E26:H26"/>
    <mergeCell ref="J26:K26"/>
    <mergeCell ref="L26:M26"/>
    <mergeCell ref="N26:O26"/>
    <mergeCell ref="E27:H27"/>
    <mergeCell ref="J27:K27"/>
    <mergeCell ref="L27:M27"/>
    <mergeCell ref="N27:O27"/>
    <mergeCell ref="E25:H25"/>
    <mergeCell ref="J25:K25"/>
    <mergeCell ref="N19:O19"/>
    <mergeCell ref="E20:H20"/>
    <mergeCell ref="J20:K20"/>
    <mergeCell ref="L20:M20"/>
    <mergeCell ref="N20:O20"/>
    <mergeCell ref="L23:M23"/>
    <mergeCell ref="N23:O23"/>
    <mergeCell ref="E24:H24"/>
    <mergeCell ref="J24:K24"/>
    <mergeCell ref="L24:M24"/>
    <mergeCell ref="N24:O24"/>
    <mergeCell ref="L21:M21"/>
    <mergeCell ref="N21:O21"/>
    <mergeCell ref="E22:H22"/>
    <mergeCell ref="J22:K22"/>
    <mergeCell ref="L22:M22"/>
    <mergeCell ref="N22:O22"/>
    <mergeCell ref="E23:H23"/>
    <mergeCell ref="J23:K23"/>
    <mergeCell ref="E21:H21"/>
    <mergeCell ref="J21:K21"/>
    <mergeCell ref="J18:K18"/>
    <mergeCell ref="L18:M18"/>
    <mergeCell ref="E78:M78"/>
    <mergeCell ref="E76:Q76"/>
    <mergeCell ref="E77:Q77"/>
    <mergeCell ref="E67:P67"/>
    <mergeCell ref="E68:Q68"/>
    <mergeCell ref="E69:Q69"/>
    <mergeCell ref="E70:M70"/>
    <mergeCell ref="E64:P64"/>
    <mergeCell ref="E65:Q65"/>
    <mergeCell ref="E66:Q66"/>
    <mergeCell ref="E57:P57"/>
    <mergeCell ref="E58:Q58"/>
    <mergeCell ref="E59:P59"/>
    <mergeCell ref="E53:Q53"/>
    <mergeCell ref="E52:P52"/>
    <mergeCell ref="E48:I48"/>
    <mergeCell ref="J48:K48"/>
    <mergeCell ref="L48:M48"/>
    <mergeCell ref="N18:O18"/>
    <mergeCell ref="E19:H19"/>
    <mergeCell ref="J19:K19"/>
    <mergeCell ref="L19:M19"/>
    <mergeCell ref="E88:Q89"/>
    <mergeCell ref="E90:Q91"/>
    <mergeCell ref="E2:Q2"/>
    <mergeCell ref="E3:Q3"/>
    <mergeCell ref="E5:Q5"/>
    <mergeCell ref="E4:L4"/>
    <mergeCell ref="M4:Q4"/>
    <mergeCell ref="E6:I6"/>
    <mergeCell ref="J6:L6"/>
    <mergeCell ref="M6:Q6"/>
    <mergeCell ref="E45:Q45"/>
    <mergeCell ref="E41:I41"/>
    <mergeCell ref="J41:K41"/>
    <mergeCell ref="L41:M41"/>
    <mergeCell ref="N41:O41"/>
    <mergeCell ref="E38:P38"/>
    <mergeCell ref="E39:Q39"/>
    <mergeCell ref="E40:Q40"/>
    <mergeCell ref="E33:P33"/>
    <mergeCell ref="E35:Q35"/>
    <mergeCell ref="E8:Q8"/>
    <mergeCell ref="E9:Q9"/>
    <mergeCell ref="E17:Q17"/>
    <mergeCell ref="E18:H18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Usuário do Windows</cp:lastModifiedBy>
  <cp:lastPrinted>2020-01-17T18:56:30Z</cp:lastPrinted>
  <dcterms:created xsi:type="dcterms:W3CDTF">2017-08-14T11:08:01Z</dcterms:created>
  <dcterms:modified xsi:type="dcterms:W3CDTF">2020-01-17T18:56:57Z</dcterms:modified>
</cp:coreProperties>
</file>